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10" activeTab="0"/>
  </bookViews>
  <sheets>
    <sheet name="sajam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<sst xmlns="http://schemas.openxmlformats.org/spreadsheetml/2006/main" count="66" uniqueCount="58">
  <si>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GOLF VOZILA</t>
  </si>
  <si>
    <t>Model:</t>
  </si>
  <si>
    <t>GOLF carb</t>
  </si>
  <si>
    <t>G29A White</t>
  </si>
  <si>
    <t>G29A Coloured</t>
  </si>
  <si>
    <t>G29A Metallic</t>
  </si>
  <si>
    <t>GOLF EFI</t>
  </si>
  <si>
    <t>G29A EFI White *</t>
  </si>
  <si>
    <t>G29A EFI Coloured</t>
  </si>
  <si>
    <t>G29A EFI Metallic</t>
  </si>
  <si>
    <t>GOLF DC</t>
  </si>
  <si>
    <t>G29E White</t>
  </si>
  <si>
    <t>G29E Coloured</t>
  </si>
  <si>
    <t>G29E Metallic</t>
  </si>
  <si>
    <t>GOLF AC</t>
  </si>
  <si>
    <t>G29E AC White</t>
  </si>
  <si>
    <t>G29E AC Coloured</t>
  </si>
  <si>
    <t>G29E AC Metallic</t>
  </si>
  <si>
    <t>PTV EFI</t>
  </si>
  <si>
    <t>YDR-A PTV White (EFI)</t>
  </si>
  <si>
    <t>YDR-A PTV Coloured (EFI)</t>
  </si>
  <si>
    <t>YDR-A PTV Metallic (EFI)</t>
  </si>
  <si>
    <t>PTV AC</t>
  </si>
  <si>
    <t>YDR-E AC PTV White *</t>
  </si>
  <si>
    <t>YDR-E AC PTV Coloured</t>
  </si>
  <si>
    <t>YDR-E AC PTV Metallic</t>
  </si>
  <si>
    <t>PTV EFI 2x2 passanger</t>
  </si>
  <si>
    <t>PTV AC 2x2 passanger</t>
  </si>
  <si>
    <t>KIPER</t>
  </si>
  <si>
    <t>YTF2 EFI</t>
  </si>
  <si>
    <t>YTF2-E AC *</t>
  </si>
  <si>
    <t>EFI</t>
  </si>
  <si>
    <t>YDRA 4 passenger White</t>
  </si>
  <si>
    <t>AC</t>
  </si>
  <si>
    <t>YDRE 4 passenger White</t>
  </si>
  <si>
    <t>YDRA 6 passenger White</t>
  </si>
  <si>
    <t>YDRE 6 passenger White *</t>
  </si>
  <si>
    <t>TERETNI</t>
  </si>
  <si>
    <t>Super Hauler FI</t>
  </si>
  <si>
    <t>Super Hauler AC *</t>
  </si>
  <si>
    <t>Suntop G29</t>
  </si>
  <si>
    <t>Windshield Solid</t>
  </si>
  <si>
    <t>Windshield Folding</t>
  </si>
  <si>
    <t>Suntop YTF2</t>
  </si>
  <si>
    <t>Suntop Kit Super Hauler</t>
  </si>
  <si>
    <t>Suntop Kit YDRA/E 4 passenger</t>
  </si>
  <si>
    <t>PTV 2x2 kit - preklopno sjedalo, produžetak krova, ručice sjedala</t>
  </si>
  <si>
    <t> </t>
  </si>
  <si>
    <t>Cijene su informativne, preporučene maloprodajne, sa svim uključenim davanjima, podložne promjeni</t>
  </si>
  <si>
    <t xml:space="preserve">i vrijede do objave novih. Svi modeli uključuju krov i vizir. Kod modela PTV 2x2 uključen dodatan red </t>
  </si>
  <si>
    <t>sjedala sa rukohvatima te produžetak krova.</t>
  </si>
  <si>
    <t xml:space="preserve">SIBEG d.o.o.        Božidara Magovca 54        10010 ZAGREB       </t>
  </si>
  <si>
    <t>Tel: 01/6697-197 , 6681-317, Fax: 01/6681-321</t>
  </si>
  <si>
    <t>www.yamaha.com.hr, info@yamaha.com.hr</t>
  </si>
  <si>
    <t>Krediti na kartice do 60 rata, te putem banaka bez jamaca !!!</t>
  </si>
  <si>
    <t>MPC gotovina</t>
  </si>
  <si>
    <t>MPC</t>
  </si>
  <si>
    <t>MPC kartice beskamatno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</si>
</sst>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#,##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b/>
      <u val="single"/>
      <sz val="8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5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u val="single"/>
      <sz val="8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4" fontId="47" fillId="33" borderId="13" xfId="0" applyNumberFormat="1" applyFont="1" applyFill="1" applyBorder="1" applyAlignment="1">
      <alignment horizontal="center" wrapText="1"/>
    </xf>
    <xf numFmtId="165" fontId="47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164" fontId="47" fillId="33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164" fontId="47" fillId="33" borderId="17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wrapText="1"/>
    </xf>
    <xf numFmtId="164" fontId="6" fillId="33" borderId="19" xfId="0" applyNumberFormat="1" applyFont="1" applyFill="1" applyBorder="1" applyAlignment="1">
      <alignment horizontal="center" wrapText="1"/>
    </xf>
    <xf numFmtId="164" fontId="47" fillId="33" borderId="19" xfId="0" applyNumberFormat="1" applyFont="1" applyFill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33" borderId="15" xfId="0" applyNumberFormat="1" applyFont="1" applyFill="1" applyBorder="1" applyAlignment="1">
      <alignment horizontal="center" wrapText="1"/>
    </xf>
    <xf numFmtId="164" fontId="6" fillId="33" borderId="17" xfId="0" applyNumberFormat="1" applyFont="1" applyFill="1" applyBorder="1" applyAlignment="1">
      <alignment horizontal="center" wrapText="1"/>
    </xf>
    <xf numFmtId="0" fontId="47" fillId="0" borderId="20" xfId="0" applyFont="1" applyBorder="1" applyAlignment="1">
      <alignment vertical="center"/>
    </xf>
    <xf numFmtId="164" fontId="6" fillId="33" borderId="12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64" fontId="6" fillId="33" borderId="14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8" fillId="0" borderId="0" xfId="51" applyFont="1" applyAlignment="1">
      <alignment/>
      <protection/>
    </xf>
    <xf numFmtId="0" fontId="8" fillId="0" borderId="0" xfId="50" applyFont="1" applyFill="1" applyBorder="1" applyAlignment="1">
      <alignment/>
      <protection/>
    </xf>
    <xf numFmtId="0" fontId="9" fillId="0" borderId="0" xfId="50" applyFont="1" applyFill="1" applyBorder="1" applyAlignment="1">
      <alignment/>
      <protection/>
    </xf>
    <xf numFmtId="0" fontId="49" fillId="0" borderId="0" xfId="0" applyFont="1" applyAlignment="1">
      <alignment/>
    </xf>
    <xf numFmtId="0" fontId="9" fillId="0" borderId="0" xfId="50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35" applyFont="1" applyAlignment="1">
      <alignment/>
    </xf>
    <xf numFmtId="0" fontId="9" fillId="0" borderId="0" xfId="0" applyFont="1" applyAlignment="1">
      <alignment/>
    </xf>
    <xf numFmtId="0" fontId="9" fillId="0" borderId="0" xfId="51" applyFont="1" applyAlignment="1">
      <alignment/>
      <protection/>
    </xf>
    <xf numFmtId="164" fontId="47" fillId="0" borderId="21" xfId="0" applyNumberFormat="1" applyFont="1" applyBorder="1" applyAlignment="1">
      <alignment horizontal="center" wrapText="1"/>
    </xf>
    <xf numFmtId="164" fontId="47" fillId="0" borderId="22" xfId="0" applyNumberFormat="1" applyFont="1" applyBorder="1" applyAlignment="1">
      <alignment horizontal="center" wrapText="1"/>
    </xf>
    <xf numFmtId="164" fontId="47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47" fillId="0" borderId="21" xfId="0" applyNumberFormat="1" applyFont="1" applyBorder="1" applyAlignment="1">
      <alignment horizontal="center" vertical="center" wrapText="1"/>
    </xf>
    <xf numFmtId="164" fontId="47" fillId="0" borderId="22" xfId="0" applyNumberFormat="1" applyFont="1" applyBorder="1" applyAlignment="1">
      <alignment horizontal="center" vertical="center" wrapText="1"/>
    </xf>
    <xf numFmtId="164" fontId="47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avadno 2" xfId="50"/>
    <cellStyle name="Navadno_CRO280102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76200</xdr:rowOff>
    </xdr:from>
    <xdr:to>
      <xdr:col>1</xdr:col>
      <xdr:colOff>2466975</xdr:colOff>
      <xdr:row>4</xdr:row>
      <xdr:rowOff>38100</xdr:rowOff>
    </xdr:to>
    <xdr:pic>
      <xdr:nvPicPr>
        <xdr:cNvPr id="1" name="Picture 7" descr="yamaha-revs-your-h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3"/>
  <sheetViews>
    <sheetView tabSelected="1" zoomScalePageLayoutView="0" workbookViewId="0" topLeftCell="A1">
      <selection activeCell="D7" sqref="D7"/>
    </sheetView>
  </sheetViews>
  <sheetFormatPr defaultColWidth="9.140625" defaultRowHeight="14.25" customHeight="1"/>
  <cols>
    <col min="1" max="1" width="15.140625" style="2" customWidth="1"/>
    <col min="2" max="2" width="48.140625" style="17" customWidth="1"/>
    <col min="3" max="3" width="15.57421875" style="17" customWidth="1"/>
    <col min="4" max="4" width="13.7109375" style="17" customWidth="1"/>
    <col min="5" max="5" width="15.140625" style="28" customWidth="1"/>
    <col min="6" max="6" width="3.00390625" style="26" customWidth="1"/>
    <col min="7" max="7" width="64.421875" style="2" bestFit="1" customWidth="1"/>
    <col min="8" max="8" width="14.8515625" style="2" customWidth="1"/>
    <col min="9" max="9" width="28.28125" style="2" customWidth="1"/>
    <col min="10" max="16384" width="9.140625" style="2" customWidth="1"/>
  </cols>
  <sheetData>
    <row r="6" spans="1:6" ht="24.75" customHeight="1" thickBot="1">
      <c r="A6" s="59" t="s">
        <v>0</v>
      </c>
      <c r="B6" s="59"/>
      <c r="C6" s="59"/>
      <c r="D6" s="59"/>
      <c r="E6" s="59"/>
      <c r="F6" s="1"/>
    </row>
    <row r="7" spans="1:6" ht="27" customHeight="1" thickBot="1">
      <c r="A7" s="3"/>
      <c r="B7" s="4" t="s">
        <v>1</v>
      </c>
      <c r="C7" s="54" t="s">
        <v>57</v>
      </c>
      <c r="D7" s="55" t="s">
        <v>56</v>
      </c>
      <c r="E7" s="46" t="s">
        <v>55</v>
      </c>
      <c r="F7" s="5"/>
    </row>
    <row r="8" spans="1:6" ht="14.25" customHeight="1">
      <c r="A8" s="57" t="s">
        <v>2</v>
      </c>
      <c r="B8" s="6" t="s">
        <v>3</v>
      </c>
      <c r="C8" s="47">
        <f aca="true" t="shared" si="0" ref="C8:C46">E8/0.9</f>
        <v>59752.22222222222</v>
      </c>
      <c r="D8" s="42">
        <f aca="true" t="shared" si="1" ref="D8:D46">E8/0.95</f>
        <v>56607.36842105263</v>
      </c>
      <c r="E8" s="7">
        <f>51400+E40+E41</f>
        <v>53777</v>
      </c>
      <c r="F8" s="8"/>
    </row>
    <row r="9" spans="1:6" ht="14.25" customHeight="1">
      <c r="A9" s="57"/>
      <c r="B9" s="9" t="s">
        <v>4</v>
      </c>
      <c r="C9" s="48">
        <f t="shared" si="0"/>
        <v>60530</v>
      </c>
      <c r="D9" s="43">
        <f t="shared" si="1"/>
        <v>57344.210526315794</v>
      </c>
      <c r="E9" s="10">
        <f>52100+E40+E41</f>
        <v>54477</v>
      </c>
      <c r="F9" s="8"/>
    </row>
    <row r="10" spans="1:6" ht="14.25" customHeight="1" thickBot="1">
      <c r="A10" s="58"/>
      <c r="B10" s="11" t="s">
        <v>5</v>
      </c>
      <c r="C10" s="49">
        <f t="shared" si="0"/>
        <v>62196.666666666664</v>
      </c>
      <c r="D10" s="44">
        <f t="shared" si="1"/>
        <v>58923.15789473685</v>
      </c>
      <c r="E10" s="12">
        <f>53600+E40+E41</f>
        <v>55977</v>
      </c>
      <c r="F10" s="8"/>
    </row>
    <row r="11" spans="1:6" ht="14.25" customHeight="1">
      <c r="A11" s="56" t="s">
        <v>6</v>
      </c>
      <c r="B11" s="13" t="s">
        <v>7</v>
      </c>
      <c r="C11" s="50">
        <f t="shared" si="0"/>
        <v>69196.66666666667</v>
      </c>
      <c r="D11" s="45">
        <f t="shared" si="1"/>
        <v>65554.73684210527</v>
      </c>
      <c r="E11" s="14">
        <f>59900+E40+E41</f>
        <v>62277</v>
      </c>
      <c r="F11" s="8"/>
    </row>
    <row r="12" spans="1:6" ht="14.25" customHeight="1">
      <c r="A12" s="57"/>
      <c r="B12" s="9" t="s">
        <v>8</v>
      </c>
      <c r="C12" s="48">
        <f t="shared" si="0"/>
        <v>70307.77777777778</v>
      </c>
      <c r="D12" s="43">
        <f t="shared" si="1"/>
        <v>66607.36842105264</v>
      </c>
      <c r="E12" s="10">
        <f>60900+E40+E41</f>
        <v>63277</v>
      </c>
      <c r="F12" s="8"/>
    </row>
    <row r="13" spans="1:6" ht="14.25" customHeight="1" thickBot="1">
      <c r="A13" s="58"/>
      <c r="B13" s="11" t="s">
        <v>9</v>
      </c>
      <c r="C13" s="49">
        <f t="shared" si="0"/>
        <v>71974.44444444444</v>
      </c>
      <c r="D13" s="44">
        <f t="shared" si="1"/>
        <v>68186.3157894737</v>
      </c>
      <c r="E13" s="12">
        <f>62400+E40+E41</f>
        <v>64777</v>
      </c>
      <c r="F13" s="8"/>
    </row>
    <row r="14" spans="1:6" ht="14.25" customHeight="1">
      <c r="A14" s="56" t="s">
        <v>10</v>
      </c>
      <c r="B14" s="13" t="s">
        <v>11</v>
      </c>
      <c r="C14" s="50">
        <f t="shared" si="0"/>
        <v>63196.666666666664</v>
      </c>
      <c r="D14" s="45">
        <f t="shared" si="1"/>
        <v>59870.52631578947</v>
      </c>
      <c r="E14" s="15">
        <f>54500+E40+E41</f>
        <v>56877</v>
      </c>
      <c r="F14" s="8"/>
    </row>
    <row r="15" spans="1:6" ht="14.25" customHeight="1">
      <c r="A15" s="57"/>
      <c r="B15" s="9" t="s">
        <v>12</v>
      </c>
      <c r="C15" s="48">
        <f t="shared" si="0"/>
        <v>64418.88888888889</v>
      </c>
      <c r="D15" s="43">
        <f t="shared" si="1"/>
        <v>61028.42105263158</v>
      </c>
      <c r="E15" s="10">
        <f>55600+E40+E41</f>
        <v>57977</v>
      </c>
      <c r="F15" s="8"/>
    </row>
    <row r="16" spans="1:6" ht="14.25" customHeight="1" thickBot="1">
      <c r="A16" s="58"/>
      <c r="B16" s="11" t="s">
        <v>13</v>
      </c>
      <c r="C16" s="49">
        <f t="shared" si="0"/>
        <v>65863.33333333333</v>
      </c>
      <c r="D16" s="44">
        <f t="shared" si="1"/>
        <v>62396.84210526316</v>
      </c>
      <c r="E16" s="12">
        <f>56900+E40+E41</f>
        <v>59277</v>
      </c>
      <c r="F16" s="8"/>
    </row>
    <row r="17" spans="1:6" ht="14.25" customHeight="1">
      <c r="A17" s="56" t="s">
        <v>14</v>
      </c>
      <c r="B17" s="13" t="s">
        <v>15</v>
      </c>
      <c r="C17" s="50">
        <f t="shared" si="0"/>
        <v>70307.77777777778</v>
      </c>
      <c r="D17" s="45">
        <f t="shared" si="1"/>
        <v>66607.36842105264</v>
      </c>
      <c r="E17" s="15">
        <f>60900+E40+E41</f>
        <v>63277</v>
      </c>
      <c r="F17" s="8"/>
    </row>
    <row r="18" spans="1:6" ht="14.25" customHeight="1">
      <c r="A18" s="57"/>
      <c r="B18" s="9" t="s">
        <v>16</v>
      </c>
      <c r="C18" s="48">
        <f t="shared" si="0"/>
        <v>71085.55555555555</v>
      </c>
      <c r="D18" s="43">
        <f t="shared" si="1"/>
        <v>67344.21052631579</v>
      </c>
      <c r="E18" s="10">
        <f>61600+E40+E41</f>
        <v>63977</v>
      </c>
      <c r="F18" s="8"/>
    </row>
    <row r="19" spans="1:6" ht="14.25" customHeight="1" thickBot="1">
      <c r="A19" s="58"/>
      <c r="B19" s="11" t="s">
        <v>17</v>
      </c>
      <c r="C19" s="49">
        <f t="shared" si="0"/>
        <v>72530</v>
      </c>
      <c r="D19" s="44">
        <f t="shared" si="1"/>
        <v>68712.63157894737</v>
      </c>
      <c r="E19" s="12">
        <f>62900+E40+E41</f>
        <v>65277</v>
      </c>
      <c r="F19" s="8"/>
    </row>
    <row r="20" spans="1:6" ht="14.25" customHeight="1">
      <c r="A20" s="56" t="s">
        <v>18</v>
      </c>
      <c r="B20" s="13" t="s">
        <v>19</v>
      </c>
      <c r="C20" s="50">
        <f t="shared" si="0"/>
        <v>73530</v>
      </c>
      <c r="D20" s="45">
        <f t="shared" si="1"/>
        <v>69660</v>
      </c>
      <c r="E20" s="15">
        <f>63800+E40+E41</f>
        <v>66177</v>
      </c>
      <c r="F20" s="8"/>
    </row>
    <row r="21" spans="1:6" ht="14.25" customHeight="1">
      <c r="A21" s="57"/>
      <c r="B21" s="9" t="s">
        <v>20</v>
      </c>
      <c r="C21" s="48">
        <f t="shared" si="0"/>
        <v>74307.77777777778</v>
      </c>
      <c r="D21" s="43">
        <f t="shared" si="1"/>
        <v>70396.84210526316</v>
      </c>
      <c r="E21" s="10">
        <f>64500++E40+E41</f>
        <v>66877</v>
      </c>
      <c r="F21" s="8"/>
    </row>
    <row r="22" spans="1:6" ht="14.25" customHeight="1" thickBot="1">
      <c r="A22" s="58"/>
      <c r="B22" s="11" t="s">
        <v>21</v>
      </c>
      <c r="C22" s="49">
        <f t="shared" si="0"/>
        <v>75863.33333333333</v>
      </c>
      <c r="D22" s="44">
        <f t="shared" si="1"/>
        <v>71870.52631578948</v>
      </c>
      <c r="E22" s="12">
        <f>65900+E40+E41</f>
        <v>68277</v>
      </c>
      <c r="F22" s="8"/>
    </row>
    <row r="23" spans="1:6" ht="14.25" customHeight="1">
      <c r="A23" s="56" t="s">
        <v>22</v>
      </c>
      <c r="B23" s="13" t="s">
        <v>23</v>
      </c>
      <c r="C23" s="50">
        <f t="shared" si="0"/>
        <v>76307.77777777778</v>
      </c>
      <c r="D23" s="45">
        <f t="shared" si="1"/>
        <v>72291.57894736843</v>
      </c>
      <c r="E23" s="15">
        <f>66300+E40+E41</f>
        <v>68677</v>
      </c>
      <c r="F23" s="8"/>
    </row>
    <row r="24" spans="1:6" ht="14.25" customHeight="1">
      <c r="A24" s="57"/>
      <c r="B24" s="9" t="s">
        <v>24</v>
      </c>
      <c r="C24" s="48">
        <f t="shared" si="0"/>
        <v>74333.33333333333</v>
      </c>
      <c r="D24" s="43">
        <f t="shared" si="1"/>
        <v>70421.05263157895</v>
      </c>
      <c r="E24" s="10">
        <f>66900+H3+H4</f>
        <v>66900</v>
      </c>
      <c r="F24" s="8"/>
    </row>
    <row r="25" spans="1:6" ht="14.25" customHeight="1" thickBot="1">
      <c r="A25" s="58"/>
      <c r="B25" s="11" t="s">
        <v>25</v>
      </c>
      <c r="C25" s="49">
        <f t="shared" si="0"/>
        <v>78641.11111111111</v>
      </c>
      <c r="D25" s="44">
        <f t="shared" si="1"/>
        <v>74502.1052631579</v>
      </c>
      <c r="E25" s="12">
        <f>68400+E40+E41</f>
        <v>70777</v>
      </c>
      <c r="F25" s="8"/>
    </row>
    <row r="26" spans="1:6" s="17" customFormat="1" ht="14.25" customHeight="1">
      <c r="A26" s="62" t="s">
        <v>26</v>
      </c>
      <c r="B26" s="13" t="s">
        <v>19</v>
      </c>
      <c r="C26" s="50">
        <f t="shared" si="0"/>
        <v>83725.55555555555</v>
      </c>
      <c r="D26" s="45">
        <f t="shared" si="1"/>
        <v>79318.94736842105</v>
      </c>
      <c r="E26" s="14">
        <f>63800+E40+E41+E46</f>
        <v>75353</v>
      </c>
      <c r="F26" s="16"/>
    </row>
    <row r="27" spans="1:6" s="17" customFormat="1" ht="14.25" customHeight="1">
      <c r="A27" s="63"/>
      <c r="B27" s="9" t="s">
        <v>20</v>
      </c>
      <c r="C27" s="48">
        <f t="shared" si="0"/>
        <v>84503.33333333333</v>
      </c>
      <c r="D27" s="43">
        <f t="shared" si="1"/>
        <v>80055.78947368421</v>
      </c>
      <c r="E27" s="18">
        <f>64500+E40+E41+E46</f>
        <v>76053</v>
      </c>
      <c r="F27" s="16"/>
    </row>
    <row r="28" spans="1:6" s="17" customFormat="1" ht="14.25" customHeight="1" thickBot="1">
      <c r="A28" s="64"/>
      <c r="B28" s="11" t="s">
        <v>21</v>
      </c>
      <c r="C28" s="49">
        <f t="shared" si="0"/>
        <v>86058.88888888889</v>
      </c>
      <c r="D28" s="44">
        <f t="shared" si="1"/>
        <v>81529.47368421053</v>
      </c>
      <c r="E28" s="19">
        <f>65900+E40+E41+E46</f>
        <v>77453</v>
      </c>
      <c r="F28" s="16"/>
    </row>
    <row r="29" spans="1:6" s="17" customFormat="1" ht="14.25" customHeight="1">
      <c r="A29" s="62" t="s">
        <v>27</v>
      </c>
      <c r="B29" s="13" t="s">
        <v>23</v>
      </c>
      <c r="C29" s="50">
        <f t="shared" si="0"/>
        <v>86503.33333333333</v>
      </c>
      <c r="D29" s="45">
        <f t="shared" si="1"/>
        <v>81950.52631578948</v>
      </c>
      <c r="E29" s="14">
        <f>66300+E40+E41+E46</f>
        <v>77853</v>
      </c>
      <c r="F29" s="16"/>
    </row>
    <row r="30" spans="1:6" s="17" customFormat="1" ht="14.25" customHeight="1">
      <c r="A30" s="63"/>
      <c r="B30" s="9" t="s">
        <v>24</v>
      </c>
      <c r="C30" s="48">
        <f t="shared" si="0"/>
        <v>87170</v>
      </c>
      <c r="D30" s="43">
        <f t="shared" si="1"/>
        <v>82582.1052631579</v>
      </c>
      <c r="E30" s="18">
        <f>66900+E40+E41+E46</f>
        <v>78453</v>
      </c>
      <c r="F30" s="16"/>
    </row>
    <row r="31" spans="1:6" s="17" customFormat="1" ht="14.25" customHeight="1" thickBot="1">
      <c r="A31" s="64"/>
      <c r="B31" s="11" t="s">
        <v>25</v>
      </c>
      <c r="C31" s="49">
        <f t="shared" si="0"/>
        <v>88836.66666666667</v>
      </c>
      <c r="D31" s="44">
        <f t="shared" si="1"/>
        <v>84161.05263157895</v>
      </c>
      <c r="E31" s="19">
        <f>68400+E40+E41+E46</f>
        <v>79953</v>
      </c>
      <c r="F31" s="16"/>
    </row>
    <row r="32" spans="1:6" ht="14.25" customHeight="1">
      <c r="A32" s="56" t="s">
        <v>28</v>
      </c>
      <c r="B32" s="13" t="s">
        <v>29</v>
      </c>
      <c r="C32" s="50">
        <f t="shared" si="0"/>
        <v>93013.33333333333</v>
      </c>
      <c r="D32" s="45">
        <f t="shared" si="1"/>
        <v>88117.8947368421</v>
      </c>
      <c r="E32" s="14">
        <f>79900+E41+E43</f>
        <v>83712</v>
      </c>
      <c r="F32" s="8"/>
    </row>
    <row r="33" spans="1:6" ht="14.25" customHeight="1" thickBot="1">
      <c r="A33" s="58"/>
      <c r="B33" s="11" t="s">
        <v>30</v>
      </c>
      <c r="C33" s="49">
        <f t="shared" si="0"/>
        <v>110346.66666666666</v>
      </c>
      <c r="D33" s="44">
        <f t="shared" si="1"/>
        <v>104538.94736842105</v>
      </c>
      <c r="E33" s="19">
        <f>95500+E41+E43</f>
        <v>99312</v>
      </c>
      <c r="F33" s="8"/>
    </row>
    <row r="34" spans="1:6" ht="14.25" customHeight="1" thickBot="1">
      <c r="A34" s="20" t="s">
        <v>31</v>
      </c>
      <c r="B34" s="13" t="s">
        <v>32</v>
      </c>
      <c r="C34" s="50">
        <f t="shared" si="0"/>
        <v>114141.11111111111</v>
      </c>
      <c r="D34" s="45">
        <f t="shared" si="1"/>
        <v>108133.68421052632</v>
      </c>
      <c r="E34" s="14">
        <f>96700+E41+E45</f>
        <v>102727</v>
      </c>
      <c r="F34" s="8"/>
    </row>
    <row r="35" spans="1:6" ht="14.25" customHeight="1" thickBot="1">
      <c r="A35" s="20" t="s">
        <v>33</v>
      </c>
      <c r="B35" s="13" t="s">
        <v>34</v>
      </c>
      <c r="C35" s="50">
        <f t="shared" si="0"/>
        <v>115807.77777777778</v>
      </c>
      <c r="D35" s="45">
        <f t="shared" si="1"/>
        <v>109712.63157894737</v>
      </c>
      <c r="E35" s="14">
        <f>98200+E41+E45</f>
        <v>104227</v>
      </c>
      <c r="F35" s="8"/>
    </row>
    <row r="36" spans="1:6" ht="14.25" customHeight="1" thickBot="1">
      <c r="A36" s="20" t="s">
        <v>31</v>
      </c>
      <c r="B36" s="13" t="s">
        <v>35</v>
      </c>
      <c r="C36" s="50">
        <f t="shared" si="0"/>
        <v>135113.33333333334</v>
      </c>
      <c r="D36" s="45">
        <f t="shared" si="1"/>
        <v>128002.10526315791</v>
      </c>
      <c r="E36" s="14">
        <f>120700+E41</f>
        <v>121602</v>
      </c>
      <c r="F36" s="8"/>
    </row>
    <row r="37" spans="1:6" ht="14.25" customHeight="1" thickBot="1">
      <c r="A37" s="20" t="s">
        <v>33</v>
      </c>
      <c r="B37" s="13" t="s">
        <v>36</v>
      </c>
      <c r="C37" s="50">
        <f t="shared" si="0"/>
        <v>139113.33333333334</v>
      </c>
      <c r="D37" s="45">
        <f t="shared" si="1"/>
        <v>131791.57894736843</v>
      </c>
      <c r="E37" s="14">
        <f>124300+E41</f>
        <v>125202</v>
      </c>
      <c r="F37" s="8"/>
    </row>
    <row r="38" spans="1:6" ht="14.25" customHeight="1">
      <c r="A38" s="56" t="s">
        <v>37</v>
      </c>
      <c r="B38" s="13" t="s">
        <v>38</v>
      </c>
      <c r="C38" s="50">
        <f t="shared" si="0"/>
        <v>144370</v>
      </c>
      <c r="D38" s="45">
        <f t="shared" si="1"/>
        <v>136771.57894736843</v>
      </c>
      <c r="E38" s="14">
        <f>124900+E41+E44</f>
        <v>129933</v>
      </c>
      <c r="F38" s="8"/>
    </row>
    <row r="39" spans="1:6" ht="14.25" customHeight="1" thickBot="1">
      <c r="A39" s="58"/>
      <c r="B39" s="11" t="s">
        <v>39</v>
      </c>
      <c r="C39" s="49">
        <f t="shared" si="0"/>
        <v>145814.44444444444</v>
      </c>
      <c r="D39" s="44">
        <f t="shared" si="1"/>
        <v>138140</v>
      </c>
      <c r="E39" s="19">
        <f>126200+E41+E44</f>
        <v>131233</v>
      </c>
      <c r="F39" s="8"/>
    </row>
    <row r="40" spans="1:6" s="23" customFormat="1" ht="14.25" customHeight="1">
      <c r="A40" s="65" t="s">
        <v>40</v>
      </c>
      <c r="B40" s="66"/>
      <c r="C40" s="51">
        <f t="shared" si="0"/>
        <v>1638.888888888889</v>
      </c>
      <c r="D40" s="39">
        <f t="shared" si="1"/>
        <v>1552.6315789473686</v>
      </c>
      <c r="E40" s="21">
        <v>1475</v>
      </c>
      <c r="F40" s="22"/>
    </row>
    <row r="41" spans="1:6" s="25" customFormat="1" ht="14.25" customHeight="1">
      <c r="A41" s="67" t="s">
        <v>41</v>
      </c>
      <c r="B41" s="68"/>
      <c r="C41" s="52">
        <f t="shared" si="0"/>
        <v>1002.2222222222222</v>
      </c>
      <c r="D41" s="40">
        <f t="shared" si="1"/>
        <v>949.4736842105264</v>
      </c>
      <c r="E41" s="24">
        <v>902</v>
      </c>
      <c r="F41" s="22"/>
    </row>
    <row r="42" spans="1:5" ht="14.25" customHeight="1">
      <c r="A42" s="67" t="s">
        <v>42</v>
      </c>
      <c r="B42" s="68"/>
      <c r="C42" s="52">
        <f t="shared" si="0"/>
        <v>1002.2222222222222</v>
      </c>
      <c r="D42" s="40">
        <f t="shared" si="1"/>
        <v>949.4736842105264</v>
      </c>
      <c r="E42" s="24">
        <v>902</v>
      </c>
    </row>
    <row r="43" spans="1:5" ht="14.25" customHeight="1">
      <c r="A43" s="67" t="s">
        <v>43</v>
      </c>
      <c r="B43" s="68"/>
      <c r="C43" s="52">
        <f t="shared" si="0"/>
        <v>3233.333333333333</v>
      </c>
      <c r="D43" s="40">
        <f t="shared" si="1"/>
        <v>3063.157894736842</v>
      </c>
      <c r="E43" s="24">
        <v>2910</v>
      </c>
    </row>
    <row r="44" spans="1:5" ht="14.25" customHeight="1">
      <c r="A44" s="67" t="s">
        <v>44</v>
      </c>
      <c r="B44" s="68"/>
      <c r="C44" s="52">
        <f t="shared" si="0"/>
        <v>4590</v>
      </c>
      <c r="D44" s="40">
        <f t="shared" si="1"/>
        <v>4348.421052631579</v>
      </c>
      <c r="E44" s="24">
        <v>4131</v>
      </c>
    </row>
    <row r="45" spans="1:5" ht="14.25" customHeight="1">
      <c r="A45" s="67" t="s">
        <v>45</v>
      </c>
      <c r="B45" s="68"/>
      <c r="C45" s="52">
        <f t="shared" si="0"/>
        <v>5694.444444444444</v>
      </c>
      <c r="D45" s="40">
        <f t="shared" si="1"/>
        <v>5394.736842105263</v>
      </c>
      <c r="E45" s="24">
        <v>5125</v>
      </c>
    </row>
    <row r="46" spans="1:5" ht="14.25" customHeight="1">
      <c r="A46" s="60" t="s">
        <v>46</v>
      </c>
      <c r="B46" s="61"/>
      <c r="C46" s="53">
        <f t="shared" si="0"/>
        <v>10195.555555555555</v>
      </c>
      <c r="D46" s="41">
        <f t="shared" si="1"/>
        <v>9658.947368421053</v>
      </c>
      <c r="E46" s="24">
        <v>9176</v>
      </c>
    </row>
    <row r="47" spans="1:4" ht="14.25" customHeight="1">
      <c r="A47" s="23"/>
      <c r="B47" s="27" t="s">
        <v>47</v>
      </c>
      <c r="C47" s="27"/>
      <c r="D47" s="27"/>
    </row>
    <row r="48" spans="1:6" s="32" customFormat="1" ht="14.25" customHeight="1">
      <c r="A48" s="29" t="s">
        <v>48</v>
      </c>
      <c r="B48" s="17"/>
      <c r="C48" s="17"/>
      <c r="D48" s="17"/>
      <c r="E48" s="30"/>
      <c r="F48" s="31"/>
    </row>
    <row r="49" spans="1:6" s="32" customFormat="1" ht="14.25" customHeight="1">
      <c r="A49" s="29" t="s">
        <v>49</v>
      </c>
      <c r="B49" s="17"/>
      <c r="C49" s="17"/>
      <c r="D49" s="17"/>
      <c r="E49" s="30"/>
      <c r="F49" s="33"/>
    </row>
    <row r="50" ht="14.25" customHeight="1">
      <c r="A50" s="32" t="s">
        <v>50</v>
      </c>
    </row>
    <row r="51" ht="14.25" customHeight="1">
      <c r="A51" s="29"/>
    </row>
    <row r="52" spans="1:4" ht="14.25" customHeight="1">
      <c r="A52" s="34" t="s">
        <v>51</v>
      </c>
      <c r="B52" s="35"/>
      <c r="C52" s="35"/>
      <c r="D52" s="35"/>
    </row>
    <row r="53" spans="1:5" ht="14.25" customHeight="1">
      <c r="A53" s="34" t="s">
        <v>52</v>
      </c>
      <c r="B53" s="36"/>
      <c r="C53" s="36"/>
      <c r="D53" s="36"/>
      <c r="E53" s="17"/>
    </row>
    <row r="54" spans="1:5" ht="14.25" customHeight="1">
      <c r="A54" s="34" t="s">
        <v>53</v>
      </c>
      <c r="B54" s="37"/>
      <c r="C54" s="37"/>
      <c r="D54" s="37"/>
      <c r="E54" s="2"/>
    </row>
    <row r="55" spans="1:5" ht="14.25" customHeight="1">
      <c r="A55" s="38" t="s">
        <v>54</v>
      </c>
      <c r="B55" s="38"/>
      <c r="C55" s="38"/>
      <c r="D55" s="38"/>
      <c r="E55" s="2"/>
    </row>
    <row r="56" spans="1:4" ht="14.25" customHeight="1">
      <c r="A56" s="29"/>
      <c r="B56" s="29"/>
      <c r="C56" s="29"/>
      <c r="D56" s="29"/>
    </row>
    <row r="57" spans="1:4" ht="14.25" customHeight="1">
      <c r="A57" s="29"/>
      <c r="B57" s="29"/>
      <c r="C57" s="29"/>
      <c r="D57" s="29"/>
    </row>
    <row r="60" spans="2:4" ht="14.25" customHeight="1">
      <c r="B60" s="2"/>
      <c r="C60" s="2"/>
      <c r="D60" s="2"/>
    </row>
    <row r="61" spans="2:4" ht="14.25" customHeight="1">
      <c r="B61" s="2"/>
      <c r="C61" s="2"/>
      <c r="D61" s="2"/>
    </row>
    <row r="62" spans="2:4" ht="14.25" customHeight="1">
      <c r="B62" s="2"/>
      <c r="C62" s="2"/>
      <c r="D62" s="2"/>
    </row>
    <row r="63" ht="14.25" customHeight="1">
      <c r="A63" s="29"/>
    </row>
  </sheetData>
  <sheetProtection/>
  <mergeCells count="18">
    <mergeCell ref="A46:B46"/>
    <mergeCell ref="A23:A25"/>
    <mergeCell ref="A26:A28"/>
    <mergeCell ref="A29:A31"/>
    <mergeCell ref="A32:A33"/>
    <mergeCell ref="A38:A39"/>
    <mergeCell ref="A40:B40"/>
    <mergeCell ref="A41:B41"/>
    <mergeCell ref="A42:B42"/>
    <mergeCell ref="A43:B43"/>
    <mergeCell ref="A44:B44"/>
    <mergeCell ref="A45:B45"/>
    <mergeCell ref="A20:A22"/>
    <mergeCell ref="A6:E6"/>
    <mergeCell ref="A8:A10"/>
    <mergeCell ref="A11:A13"/>
    <mergeCell ref="A14:A16"/>
    <mergeCell ref="A17: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cp:lastPrinted>2018-10-22T10:21:54Z</cp:lastPrinted>
  <dcterms:created xsi:type="dcterms:W3CDTF">2018-03-07T08:30:01Z</dcterms:created>
  <dcterms:modified xsi:type="dcterms:W3CDTF">2018-10-22T10:38:55Z</dcterms:modified>
  <cp:category/>
  <cp:version/>
  <cp:contentType/>
  <cp:contentStatus/>
</cp:coreProperties>
</file>